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76" windowWidth="21408" windowHeight="11736" activeTab="0"/>
  </bookViews>
  <sheets>
    <sheet name="19 Г - 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<sst xmlns="http://schemas.openxmlformats.org/spreadsheetml/2006/main" count="32" uniqueCount="26">
  <si>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№
п/п</t>
  </si>
  <si>
    <t>Показатели</t>
  </si>
  <si>
    <t>Всего</t>
  </si>
  <si>
    <t>ВН</t>
  </si>
  <si>
    <t>СН1</t>
  </si>
  <si>
    <t>СН2</t>
  </si>
  <si>
    <t>НН</t>
  </si>
  <si>
    <t>в том числе из сети:</t>
  </si>
  <si>
    <t>1.1</t>
  </si>
  <si>
    <t>1.2</t>
  </si>
  <si>
    <t>1.3</t>
  </si>
  <si>
    <t>Тоже в %</t>
  </si>
  <si>
    <t>Потери электроэнергии в сетях ССО</t>
  </si>
  <si>
    <t>Е.Н. Смышляева</t>
  </si>
  <si>
    <t>Потери электроэнергии в сети АО "Новгородоблкоммуэлектро"</t>
  </si>
  <si>
    <t>Заместитель генерального директора - начальник управления
 по реализации услуг и учету электрической энергии</t>
  </si>
  <si>
    <t>Баланс мощности МВт</t>
  </si>
  <si>
    <t>ПАО "ФСК ЕЭС"</t>
  </si>
  <si>
    <t>1.4</t>
  </si>
  <si>
    <t>ПАО "РЖД"</t>
  </si>
  <si>
    <t>ОАО "123 АРЗ"</t>
  </si>
  <si>
    <t>Новгородский филиал ПАО "МРСК Северо-Запада"</t>
  </si>
  <si>
    <t>Баланс электрической энергии МВт*ч</t>
  </si>
  <si>
    <t>Полезный отпуск из сети. Объем переданно электроэнергии по договорам об оказании услуг по передаче ээ потребителям в разрезе уровеней напряжений, используемых для ценообразования.</t>
  </si>
  <si>
    <t xml:space="preserve">Отпуск электроэнергии в сеть АО "Новгородоблэлектро". Всего </t>
  </si>
  <si>
    <t>Баланс электрической энергии (мощности)  в сетях АО "Новгородоблэлектро" в 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</si>
</sst>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.0\ _₽_-;\-* #,##0.0\ _₽_-;_-* &quot;-&quot;?\ _₽_-;_-@_-"/>
    <numFmt numFmtId="177" formatCode="#,##0.0000"/>
    <numFmt numFmtId="178" formatCode="_-* #,##0.000\ _₽_-;\-* #,##0.000\ _₽_-;_-* &quot;-&quot;???\ _₽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" fontId="4" fillId="28" borderId="6" applyBorder="0">
      <alignment horizontal="right"/>
      <protection/>
    </xf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9" fontId="4" fillId="0" borderId="0" applyBorder="0">
      <alignment vertical="top"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33" borderId="0" applyFont="0" applyBorder="0">
      <alignment horizontal="right"/>
      <protection/>
    </xf>
    <xf numFmtId="0" fontId="41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174" fontId="42" fillId="0" borderId="6" xfId="60" applyNumberFormat="1" applyFont="1" applyBorder="1" applyAlignment="1">
      <alignment horizontal="center" vertical="center" wrapText="1"/>
    </xf>
    <xf numFmtId="174" fontId="42" fillId="0" borderId="12" xfId="6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174" fontId="3" fillId="0" borderId="6" xfId="60" applyNumberFormat="1" applyFont="1" applyBorder="1" applyAlignment="1">
      <alignment horizontal="center" vertical="center" wrapText="1"/>
    </xf>
    <xf numFmtId="174" fontId="3" fillId="0" borderId="12" xfId="60" applyNumberFormat="1" applyFont="1" applyBorder="1" applyAlignment="1">
      <alignment horizontal="center" vertical="center" wrapText="1"/>
    </xf>
    <xf numFmtId="10" fontId="3" fillId="0" borderId="11" xfId="57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173" fontId="3" fillId="0" borderId="11" xfId="60" applyNumberFormat="1" applyFont="1" applyBorder="1" applyAlignment="1">
      <alignment horizontal="center" vertical="center" wrapText="1"/>
    </xf>
    <xf numFmtId="173" fontId="42" fillId="0" borderId="11" xfId="60" applyNumberFormat="1" applyFont="1" applyBorder="1" applyAlignment="1">
      <alignment horizontal="center" vertical="center" wrapText="1"/>
    </xf>
    <xf numFmtId="173" fontId="3" fillId="0" borderId="6" xfId="6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78" fontId="42" fillId="0" borderId="0" xfId="0" applyNumberFormat="1" applyFont="1" applyAlignment="1">
      <alignment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left" vertical="center" wrapText="1"/>
    </xf>
    <xf numFmtId="173" fontId="43" fillId="36" borderId="17" xfId="60" applyNumberFormat="1" applyFont="1" applyFill="1" applyBorder="1" applyAlignment="1">
      <alignment horizontal="center" vertical="center" wrapText="1"/>
    </xf>
    <xf numFmtId="173" fontId="43" fillId="36" borderId="19" xfId="60" applyNumberFormat="1" applyFont="1" applyFill="1" applyBorder="1" applyAlignment="1">
      <alignment horizontal="center" vertical="center" wrapText="1"/>
    </xf>
    <xf numFmtId="174" fontId="43" fillId="36" borderId="20" xfId="60" applyNumberFormat="1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left" vertical="center" wrapText="1"/>
    </xf>
    <xf numFmtId="179" fontId="5" fillId="36" borderId="11" xfId="60" applyNumberFormat="1" applyFont="1" applyFill="1" applyBorder="1" applyAlignment="1">
      <alignment horizontal="center" vertical="center" wrapText="1"/>
    </xf>
    <xf numFmtId="179" fontId="5" fillId="36" borderId="6" xfId="60" applyNumberFormat="1" applyFont="1" applyFill="1" applyBorder="1" applyAlignment="1">
      <alignment horizontal="center" vertical="center" wrapText="1"/>
    </xf>
    <xf numFmtId="179" fontId="5" fillId="36" borderId="12" xfId="60" applyNumberFormat="1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43" fillId="36" borderId="21" xfId="0" applyFont="1" applyFill="1" applyBorder="1" applyAlignment="1">
      <alignment horizontal="left" vertical="center" wrapText="1"/>
    </xf>
    <xf numFmtId="179" fontId="5" fillId="36" borderId="14" xfId="60" applyNumberFormat="1" applyFont="1" applyFill="1" applyBorder="1" applyAlignment="1">
      <alignment horizontal="center" vertical="center" wrapText="1"/>
    </xf>
    <xf numFmtId="177" fontId="3" fillId="0" borderId="6" xfId="60" applyNumberFormat="1" applyFont="1" applyBorder="1" applyAlignment="1">
      <alignment horizontal="center" vertical="center" wrapText="1"/>
    </xf>
    <xf numFmtId="181" fontId="3" fillId="0" borderId="6" xfId="60" applyNumberFormat="1" applyFont="1" applyBorder="1" applyAlignment="1">
      <alignment horizontal="center" vertical="center" wrapText="1"/>
    </xf>
    <xf numFmtId="177" fontId="5" fillId="36" borderId="6" xfId="60" applyNumberFormat="1" applyFont="1" applyFill="1" applyBorder="1" applyAlignment="1">
      <alignment horizontal="center" vertical="center" wrapText="1"/>
    </xf>
    <xf numFmtId="177" fontId="5" fillId="36" borderId="12" xfId="60" applyNumberFormat="1" applyFont="1" applyFill="1" applyBorder="1" applyAlignment="1">
      <alignment horizontal="center" vertical="center" wrapText="1"/>
    </xf>
    <xf numFmtId="177" fontId="5" fillId="36" borderId="15" xfId="60" applyNumberFormat="1" applyFont="1" applyFill="1" applyBorder="1" applyAlignment="1">
      <alignment horizontal="center" vertical="center" wrapText="1"/>
    </xf>
    <xf numFmtId="177" fontId="5" fillId="36" borderId="16" xfId="6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4" fillId="35" borderId="22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  <xf numFmtId="0" fontId="44" fillId="35" borderId="24" xfId="0" applyFont="1" applyFill="1" applyBorder="1" applyAlignment="1">
      <alignment horizontal="center" vertical="center" wrapText="1"/>
    </xf>
    <xf numFmtId="0" fontId="44" fillId="35" borderId="25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26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="80" zoomScaleNormal="80" zoomScalePageLayoutView="0" workbookViewId="0" topLeftCell="A1">
      <selection activeCell="C15" sqref="C15"/>
    </sheetView>
  </sheetViews>
  <sheetFormatPr defaultColWidth="9.140625" defaultRowHeight="15"/>
  <cols>
    <col min="1" max="1" width="4.7109375" style="1" bestFit="1" customWidth="1"/>
    <col min="2" max="2" width="41.00390625" style="1" customWidth="1"/>
    <col min="3" max="3" width="13.00390625" style="1" customWidth="1"/>
    <col min="4" max="4" width="13.140625" style="1" bestFit="1" customWidth="1"/>
    <col min="5" max="5" width="10.140625" style="1" bestFit="1" customWidth="1"/>
    <col min="6" max="6" width="14.7109375" style="1" bestFit="1" customWidth="1"/>
    <col min="7" max="7" width="13.28125" style="1" bestFit="1" customWidth="1"/>
    <col min="8" max="8" width="12.7109375" style="1" bestFit="1" customWidth="1"/>
    <col min="9" max="9" width="11.421875" style="1" bestFit="1" customWidth="1"/>
    <col min="10" max="10" width="8.8515625" style="1" bestFit="1" customWidth="1"/>
    <col min="11" max="12" width="11.421875" style="1" bestFit="1" customWidth="1"/>
    <col min="13" max="13" width="9.140625" style="1" customWidth="1"/>
    <col min="14" max="14" width="9.57421875" style="1" bestFit="1" customWidth="1"/>
    <col min="15" max="16384" width="9.140625" style="1" customWidth="1"/>
  </cols>
  <sheetData>
    <row r="2" spans="1:12" ht="22.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5.75" thickBot="1"/>
    <row r="4" spans="1:12" ht="17.25">
      <c r="A4" s="44" t="s">
        <v>0</v>
      </c>
      <c r="B4" s="46" t="s">
        <v>1</v>
      </c>
      <c r="C4" s="41" t="s">
        <v>22</v>
      </c>
      <c r="D4" s="42"/>
      <c r="E4" s="42"/>
      <c r="F4" s="42"/>
      <c r="G4" s="43"/>
      <c r="H4" s="41" t="s">
        <v>16</v>
      </c>
      <c r="I4" s="42"/>
      <c r="J4" s="42"/>
      <c r="K4" s="42"/>
      <c r="L4" s="43"/>
    </row>
    <row r="5" spans="1:12" ht="18" thickBot="1">
      <c r="A5" s="45"/>
      <c r="B5" s="47"/>
      <c r="C5" s="16" t="s">
        <v>2</v>
      </c>
      <c r="D5" s="17" t="s">
        <v>3</v>
      </c>
      <c r="E5" s="17" t="s">
        <v>4</v>
      </c>
      <c r="F5" s="17" t="s">
        <v>5</v>
      </c>
      <c r="G5" s="18" t="s">
        <v>6</v>
      </c>
      <c r="H5" s="16" t="s">
        <v>2</v>
      </c>
      <c r="I5" s="17" t="s">
        <v>3</v>
      </c>
      <c r="J5" s="17" t="s">
        <v>4</v>
      </c>
      <c r="K5" s="17" t="s">
        <v>5</v>
      </c>
      <c r="L5" s="18" t="s">
        <v>6</v>
      </c>
    </row>
    <row r="6" spans="1:14" ht="30.75">
      <c r="A6" s="20">
        <v>1</v>
      </c>
      <c r="B6" s="21" t="s">
        <v>24</v>
      </c>
      <c r="C6" s="22">
        <f aca="true" t="shared" si="0" ref="C6:C11">SUM(D6:G6)</f>
        <v>1126.3938602</v>
      </c>
      <c r="D6" s="23">
        <f>SUM(D8:D11)</f>
        <v>1047.4271512</v>
      </c>
      <c r="E6" s="23">
        <f>SUM(E8:E11)</f>
        <v>44.089154</v>
      </c>
      <c r="F6" s="23">
        <f>SUM(F8:F11)</f>
        <v>34.877555</v>
      </c>
      <c r="G6" s="24"/>
      <c r="H6" s="22">
        <f aca="true" t="shared" si="1" ref="H6:H11">SUM(I6:L6)</f>
        <v>160.30711155747278</v>
      </c>
      <c r="I6" s="23">
        <f>SUM(I8:I11)</f>
        <v>149.38181147731734</v>
      </c>
      <c r="J6" s="23">
        <f>SUM(J8:J11)</f>
        <v>6.1065479405760135</v>
      </c>
      <c r="K6" s="23">
        <f>SUM(K8:K11)</f>
        <v>4.81875213957942</v>
      </c>
      <c r="L6" s="24"/>
      <c r="N6" s="15"/>
    </row>
    <row r="7" spans="1:12" ht="15">
      <c r="A7" s="2"/>
      <c r="B7" s="9" t="s">
        <v>7</v>
      </c>
      <c r="C7" s="12">
        <f t="shared" si="0"/>
        <v>0</v>
      </c>
      <c r="D7" s="3"/>
      <c r="E7" s="3"/>
      <c r="F7" s="3"/>
      <c r="G7" s="4"/>
      <c r="H7" s="12">
        <f t="shared" si="1"/>
        <v>0</v>
      </c>
      <c r="I7" s="3">
        <f aca="true" t="shared" si="2" ref="I7:I15">D7/7.135</f>
        <v>0</v>
      </c>
      <c r="J7" s="3">
        <f aca="true" t="shared" si="3" ref="J7:J15">E7/7.135</f>
        <v>0</v>
      </c>
      <c r="K7" s="3">
        <f>F7/7.135</f>
        <v>0</v>
      </c>
      <c r="L7" s="4">
        <f>G7/7.135</f>
        <v>0</v>
      </c>
    </row>
    <row r="8" spans="1:12" ht="30.75">
      <c r="A8" s="5" t="s">
        <v>8</v>
      </c>
      <c r="B8" s="10" t="s">
        <v>21</v>
      </c>
      <c r="C8" s="11">
        <f t="shared" si="0"/>
        <v>1031.9535132</v>
      </c>
      <c r="D8" s="33">
        <v>956.9578092</v>
      </c>
      <c r="E8" s="34">
        <v>44.089154</v>
      </c>
      <c r="F8" s="34">
        <v>30.90655</v>
      </c>
      <c r="G8" s="7"/>
      <c r="H8" s="11">
        <f t="shared" si="1"/>
        <v>142.93024540234185</v>
      </c>
      <c r="I8" s="13">
        <f>D8/7.21998</f>
        <v>132.5430000083103</v>
      </c>
      <c r="J8" s="13">
        <f>E8/7.21998</f>
        <v>6.1065479405760135</v>
      </c>
      <c r="K8" s="13">
        <f>F8/7.21998</f>
        <v>4.2806974534555495</v>
      </c>
      <c r="L8" s="13">
        <f>G8/7.21998</f>
        <v>0</v>
      </c>
    </row>
    <row r="9" spans="1:12" ht="15">
      <c r="A9" s="5" t="s">
        <v>9</v>
      </c>
      <c r="B9" s="10" t="s">
        <v>17</v>
      </c>
      <c r="C9" s="11">
        <f t="shared" si="0"/>
        <v>70.543837</v>
      </c>
      <c r="D9" s="34">
        <v>70.543837</v>
      </c>
      <c r="E9" s="6"/>
      <c r="F9" s="6"/>
      <c r="G9" s="7"/>
      <c r="H9" s="11">
        <f t="shared" si="1"/>
        <v>14.123795118005559</v>
      </c>
      <c r="I9" s="13">
        <f>D9/4.99468</f>
        <v>14.123795118005559</v>
      </c>
      <c r="J9" s="13">
        <f>E9/4.99468</f>
        <v>0</v>
      </c>
      <c r="K9" s="13">
        <f>F9/4.99468</f>
        <v>0</v>
      </c>
      <c r="L9" s="13">
        <f>G9/4.99468</f>
        <v>0</v>
      </c>
    </row>
    <row r="10" spans="1:12" ht="15">
      <c r="A10" s="5" t="s">
        <v>10</v>
      </c>
      <c r="B10" s="10" t="s">
        <v>19</v>
      </c>
      <c r="C10" s="11">
        <f t="shared" si="0"/>
        <v>19.925505</v>
      </c>
      <c r="D10" s="33">
        <v>19.925505</v>
      </c>
      <c r="E10" s="6"/>
      <c r="F10" s="6"/>
      <c r="G10" s="7"/>
      <c r="H10" s="11">
        <f t="shared" si="1"/>
        <v>2.715016351001499</v>
      </c>
      <c r="I10" s="13">
        <f>D10/7.339</f>
        <v>2.715016351001499</v>
      </c>
      <c r="J10" s="13">
        <f>E10/7.339</f>
        <v>0</v>
      </c>
      <c r="K10" s="13">
        <f>F10/7.339</f>
        <v>0</v>
      </c>
      <c r="L10" s="13">
        <f>G10/7.339</f>
        <v>0</v>
      </c>
    </row>
    <row r="11" spans="1:12" ht="15">
      <c r="A11" s="5" t="s">
        <v>18</v>
      </c>
      <c r="B11" s="10" t="s">
        <v>20</v>
      </c>
      <c r="C11" s="11">
        <f t="shared" si="0"/>
        <v>3.971005</v>
      </c>
      <c r="D11" s="6"/>
      <c r="E11" s="6"/>
      <c r="F11" s="33">
        <v>3.971005</v>
      </c>
      <c r="G11" s="7"/>
      <c r="H11" s="11">
        <f t="shared" si="1"/>
        <v>0.5380546861238703</v>
      </c>
      <c r="I11" s="6">
        <f t="shared" si="2"/>
        <v>0</v>
      </c>
      <c r="J11" s="6">
        <f t="shared" si="3"/>
        <v>0</v>
      </c>
      <c r="K11" s="13">
        <f>F11/7.3803</f>
        <v>0.5380546861238703</v>
      </c>
      <c r="L11" s="7">
        <f>G11/7.135</f>
        <v>0</v>
      </c>
    </row>
    <row r="12" spans="1:12" s="14" customFormat="1" ht="30.75">
      <c r="A12" s="25">
        <f>A6+1</f>
        <v>2</v>
      </c>
      <c r="B12" s="26" t="s">
        <v>14</v>
      </c>
      <c r="C12" s="27">
        <f>F12+G12</f>
        <v>163.533379</v>
      </c>
      <c r="D12" s="28">
        <v>0</v>
      </c>
      <c r="E12" s="28">
        <v>0</v>
      </c>
      <c r="F12" s="35">
        <v>63.445386</v>
      </c>
      <c r="G12" s="36">
        <v>100.087993</v>
      </c>
      <c r="H12" s="27">
        <f>K12+L12</f>
        <v>23.278772811387896</v>
      </c>
      <c r="I12" s="28">
        <f t="shared" si="2"/>
        <v>0</v>
      </c>
      <c r="J12" s="28">
        <f t="shared" si="3"/>
        <v>0</v>
      </c>
      <c r="K12" s="28">
        <f>F12/7.025</f>
        <v>9.031371672597864</v>
      </c>
      <c r="L12" s="28">
        <f>G12/7.025</f>
        <v>14.247401138790034</v>
      </c>
    </row>
    <row r="13" spans="1:12" ht="15">
      <c r="A13" s="2"/>
      <c r="B13" s="10" t="s">
        <v>11</v>
      </c>
      <c r="C13" s="8">
        <v>0.1451</v>
      </c>
      <c r="D13" s="6"/>
      <c r="E13" s="6"/>
      <c r="F13" s="6"/>
      <c r="G13" s="7"/>
      <c r="H13" s="8"/>
      <c r="I13" s="6"/>
      <c r="J13" s="6"/>
      <c r="K13" s="6"/>
      <c r="L13" s="7"/>
    </row>
    <row r="14" spans="1:12" s="14" customFormat="1" ht="15">
      <c r="A14" s="25">
        <v>3</v>
      </c>
      <c r="B14" s="26" t="s">
        <v>12</v>
      </c>
      <c r="C14" s="27">
        <f>G14</f>
        <v>1.25913</v>
      </c>
      <c r="D14" s="28"/>
      <c r="E14" s="28"/>
      <c r="F14" s="28"/>
      <c r="G14" s="36">
        <v>1.25913</v>
      </c>
      <c r="H14" s="27">
        <f>K14+L14</f>
        <v>0.1792355871886121</v>
      </c>
      <c r="I14" s="28">
        <f t="shared" si="2"/>
        <v>0</v>
      </c>
      <c r="J14" s="28">
        <f t="shared" si="3"/>
        <v>0</v>
      </c>
      <c r="K14" s="28">
        <f>F14/7.135</f>
        <v>0</v>
      </c>
      <c r="L14" s="29">
        <f>G14/7.025</f>
        <v>0.1792355871886121</v>
      </c>
    </row>
    <row r="15" spans="1:12" ht="15">
      <c r="A15" s="2"/>
      <c r="B15" s="10" t="s">
        <v>11</v>
      </c>
      <c r="C15" s="8">
        <f>C14/C6</f>
        <v>0.0011178416755365053</v>
      </c>
      <c r="D15" s="6"/>
      <c r="E15" s="6"/>
      <c r="F15" s="6"/>
      <c r="G15" s="7"/>
      <c r="H15" s="8"/>
      <c r="I15" s="6">
        <f t="shared" si="2"/>
        <v>0</v>
      </c>
      <c r="J15" s="6">
        <f t="shared" si="3"/>
        <v>0</v>
      </c>
      <c r="K15" s="6">
        <f>F15/7.135</f>
        <v>0</v>
      </c>
      <c r="L15" s="7">
        <f>G15/7.135</f>
        <v>0</v>
      </c>
    </row>
    <row r="16" spans="1:12" s="14" customFormat="1" ht="93.75" thickBot="1">
      <c r="A16" s="30">
        <v>4</v>
      </c>
      <c r="B16" s="31" t="s">
        <v>23</v>
      </c>
      <c r="C16" s="32">
        <f>D16+F16+G16</f>
        <v>962.860481</v>
      </c>
      <c r="D16" s="37">
        <v>7.018463</v>
      </c>
      <c r="E16" s="37">
        <v>0</v>
      </c>
      <c r="F16" s="37">
        <v>366.989367</v>
      </c>
      <c r="G16" s="38">
        <v>588.852651</v>
      </c>
      <c r="H16" s="32">
        <f>I16+K16+L16</f>
        <v>137.06199017793594</v>
      </c>
      <c r="I16" s="37">
        <f>D16/7.025</f>
        <v>0.9990694661921707</v>
      </c>
      <c r="J16" s="37">
        <f>E16/7.025</f>
        <v>0</v>
      </c>
      <c r="K16" s="37">
        <f>F16/7.025</f>
        <v>52.240479288256225</v>
      </c>
      <c r="L16" s="37">
        <f>G16/7.025</f>
        <v>83.82244142348755</v>
      </c>
    </row>
    <row r="20" spans="2:12" ht="37.5" customHeight="1">
      <c r="B20" s="40" t="s">
        <v>15</v>
      </c>
      <c r="C20" s="40"/>
      <c r="D20" s="40"/>
      <c r="E20" s="40"/>
      <c r="F20" s="40"/>
      <c r="G20" s="40"/>
      <c r="H20" s="19"/>
      <c r="I20" s="48" t="s">
        <v>13</v>
      </c>
      <c r="J20" s="48"/>
      <c r="K20" s="48"/>
      <c r="L20" s="19"/>
    </row>
    <row r="21" spans="2:12" ht="18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2:12" ht="18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</sheetData>
  <sheetProtection/>
  <mergeCells count="7">
    <mergeCell ref="A2:L2"/>
    <mergeCell ref="B20:G20"/>
    <mergeCell ref="C4:G4"/>
    <mergeCell ref="A4:A5"/>
    <mergeCell ref="B4:B5"/>
    <mergeCell ref="H4:L4"/>
    <mergeCell ref="I20:K20"/>
  </mergeCells>
  <printOptions horizontalCentered="1"/>
  <pageMargins left="0.49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Smyshlyaeva-AA</cp:lastModifiedBy>
  <dcterms:created xsi:type="dcterms:W3CDTF">2010-10-06T12:40:10Z</dcterms:created>
  <dcterms:modified xsi:type="dcterms:W3CDTF">2023-02-28T06:27:52Z</dcterms:modified>
  <cp:category/>
  <cp:version/>
  <cp:contentType/>
  <cp:contentStatus/>
</cp:coreProperties>
</file>